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00_Anticorruzione_pubblicazioni\Bilanci\Piano Indicatori e Risultati Attesi\"/>
    </mc:Choice>
  </mc:AlternateContent>
  <bookViews>
    <workbookView xWindow="0" yWindow="0" windowWidth="28800" windowHeight="1243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7" i="1" s="1"/>
  <c r="D58" i="1"/>
  <c r="C58" i="1"/>
  <c r="H57" i="1"/>
  <c r="G57" i="1"/>
  <c r="E55" i="1"/>
  <c r="D55" i="1"/>
  <c r="C55" i="1"/>
  <c r="G54" i="1" s="1"/>
  <c r="C54" i="1"/>
  <c r="E51" i="1"/>
  <c r="E54" i="1" s="1"/>
  <c r="D51" i="1"/>
  <c r="D54" i="1" s="1"/>
  <c r="C51" i="1"/>
  <c r="E45" i="1"/>
  <c r="D45" i="1"/>
  <c r="C45" i="1"/>
  <c r="E42" i="1"/>
  <c r="D42" i="1"/>
  <c r="C42" i="1"/>
  <c r="E39" i="1"/>
  <c r="D39" i="1"/>
  <c r="C39" i="1"/>
  <c r="E36" i="1"/>
  <c r="D36" i="1"/>
  <c r="C36" i="1"/>
  <c r="E33" i="1"/>
  <c r="D33" i="1"/>
  <c r="C33" i="1"/>
  <c r="E30" i="1"/>
  <c r="D30" i="1"/>
  <c r="C30" i="1"/>
  <c r="E27" i="1"/>
  <c r="D27" i="1"/>
  <c r="C27" i="1"/>
  <c r="E24" i="1"/>
  <c r="D24" i="1"/>
  <c r="C24" i="1"/>
  <c r="E21" i="1"/>
  <c r="D21" i="1"/>
  <c r="C21" i="1"/>
  <c r="E18" i="1"/>
  <c r="D18" i="1"/>
  <c r="C18" i="1"/>
  <c r="E15" i="1"/>
  <c r="D15" i="1"/>
  <c r="C15" i="1"/>
  <c r="E12" i="1"/>
  <c r="D12" i="1"/>
  <c r="C12" i="1"/>
  <c r="E10" i="1"/>
  <c r="E13" i="1" s="1"/>
  <c r="D10" i="1"/>
  <c r="D13" i="1" s="1"/>
  <c r="E9" i="1"/>
  <c r="D9" i="1"/>
  <c r="C9" i="1"/>
  <c r="C7" i="1"/>
  <c r="G6" i="1" s="1"/>
  <c r="I6" i="1"/>
  <c r="H6" i="1"/>
  <c r="E6" i="1"/>
  <c r="D6" i="1"/>
  <c r="C6" i="1"/>
  <c r="E4" i="1"/>
  <c r="I4" i="1" s="1"/>
  <c r="D4" i="1"/>
  <c r="H4" i="1" s="1"/>
  <c r="C4" i="1"/>
  <c r="G4" i="1" s="1"/>
  <c r="B2" i="1"/>
  <c r="A1" i="1"/>
  <c r="D57" i="1"/>
  <c r="H54" i="1" l="1"/>
  <c r="I54" i="1"/>
  <c r="D16" i="1"/>
  <c r="H12" i="1"/>
  <c r="E16" i="1"/>
  <c r="I12" i="1"/>
  <c r="C48" i="1"/>
  <c r="D48" i="1"/>
  <c r="C57" i="1"/>
  <c r="H9" i="1"/>
  <c r="I9" i="1"/>
  <c r="C10" i="1"/>
  <c r="E48" i="1" l="1"/>
  <c r="E19" i="1"/>
  <c r="I15" i="1"/>
  <c r="D19" i="1"/>
  <c r="H15" i="1"/>
  <c r="C13" i="1"/>
  <c r="G9" i="1"/>
  <c r="E57" i="1"/>
  <c r="C16" i="1" l="1"/>
  <c r="G12" i="1"/>
  <c r="D22" i="1"/>
  <c r="H18" i="1"/>
  <c r="E22" i="1"/>
  <c r="I18" i="1"/>
  <c r="C19" i="1" l="1"/>
  <c r="G15" i="1"/>
  <c r="D25" i="1"/>
  <c r="H21" i="1"/>
  <c r="E25" i="1"/>
  <c r="I21" i="1"/>
  <c r="E28" i="1" l="1"/>
  <c r="I24" i="1"/>
  <c r="C22" i="1"/>
  <c r="G18" i="1"/>
  <c r="D28" i="1"/>
  <c r="H24" i="1"/>
  <c r="E31" i="1" l="1"/>
  <c r="I27" i="1"/>
  <c r="C25" i="1"/>
  <c r="G21" i="1"/>
  <c r="D31" i="1"/>
  <c r="H27" i="1"/>
  <c r="D34" i="1" l="1"/>
  <c r="H30" i="1"/>
  <c r="C28" i="1"/>
  <c r="G24" i="1"/>
  <c r="E34" i="1"/>
  <c r="I30" i="1"/>
  <c r="E37" i="1" l="1"/>
  <c r="I33" i="1"/>
  <c r="C31" i="1"/>
  <c r="G27" i="1"/>
  <c r="D37" i="1"/>
  <c r="H33" i="1"/>
  <c r="E40" i="1" l="1"/>
  <c r="I36" i="1"/>
  <c r="D40" i="1"/>
  <c r="H36" i="1"/>
  <c r="C34" i="1"/>
  <c r="G30" i="1"/>
  <c r="C37" i="1" l="1"/>
  <c r="G33" i="1"/>
  <c r="D43" i="1"/>
  <c r="H39" i="1"/>
  <c r="E43" i="1"/>
  <c r="I39" i="1"/>
  <c r="E46" i="1" l="1"/>
  <c r="I42" i="1"/>
  <c r="D46" i="1"/>
  <c r="H42" i="1"/>
  <c r="C40" i="1"/>
  <c r="G36" i="1"/>
  <c r="E49" i="1" l="1"/>
  <c r="I48" i="1" s="1"/>
  <c r="I45" i="1"/>
  <c r="E52" i="1"/>
  <c r="I51" i="1" s="1"/>
  <c r="C43" i="1"/>
  <c r="G39" i="1"/>
  <c r="D49" i="1"/>
  <c r="H48" i="1" s="1"/>
  <c r="H45" i="1"/>
  <c r="D52" i="1"/>
  <c r="H51" i="1" s="1"/>
  <c r="C46" i="1" l="1"/>
  <c r="G42" i="1"/>
  <c r="C49" i="1" l="1"/>
  <c r="G48" i="1" s="1"/>
  <c r="G45" i="1"/>
  <c r="C52" i="1"/>
  <c r="G51" i="1" s="1"/>
</calcChain>
</file>

<file path=xl/sharedStrings.xml><?xml version="1.0" encoding="utf-8"?>
<sst xmlns="http://schemas.openxmlformats.org/spreadsheetml/2006/main" count="62" uniqueCount="45">
  <si>
    <t>717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</si>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</sst>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u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14" fontId="5" fillId="0" borderId="0" xfId="2" applyNumberFormat="1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 wrapText="1"/>
    </xf>
    <xf numFmtId="10" fontId="4" fillId="0" borderId="3" xfId="4" applyNumberFormat="1" applyFont="1" applyBorder="1" applyAlignment="1" applyProtection="1">
      <alignment horizontal="center" vertical="center"/>
    </xf>
    <xf numFmtId="10" fontId="4" fillId="0" borderId="5" xfId="4" applyNumberFormat="1" applyFont="1" applyBorder="1" applyAlignment="1" applyProtection="1">
      <alignment horizontal="center" vertical="center"/>
    </xf>
    <xf numFmtId="10" fontId="4" fillId="0" borderId="8" xfId="4" applyNumberFormat="1" applyFont="1" applyBorder="1" applyAlignment="1" applyProtection="1">
      <alignment horizontal="center" vertical="center"/>
    </xf>
    <xf numFmtId="10" fontId="4" fillId="0" borderId="9" xfId="4" applyNumberFormat="1" applyFont="1" applyBorder="1" applyAlignment="1" applyProtection="1">
      <alignment horizontal="center" vertical="center"/>
    </xf>
    <xf numFmtId="10" fontId="8" fillId="0" borderId="8" xfId="4" applyNumberFormat="1" applyFont="1" applyBorder="1" applyAlignment="1" applyProtection="1">
      <alignment horizontal="center" vertical="center"/>
    </xf>
    <xf numFmtId="10" fontId="8" fillId="0" borderId="9" xfId="4" applyNumberFormat="1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center" vertical="center"/>
    </xf>
    <xf numFmtId="166" fontId="5" fillId="0" borderId="6" xfId="2" applyNumberFormat="1" applyFont="1" applyFill="1" applyBorder="1" applyAlignment="1" applyProtection="1">
      <alignment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3" fillId="0" borderId="0" xfId="0" applyFont="1" applyAlignment="1">
      <alignment vertical="center"/>
    </xf>
    <xf numFmtId="0" fontId="5" fillId="0" borderId="2" xfId="2" applyFont="1" applyBorder="1" applyAlignment="1" applyProtection="1">
      <alignment vertical="center" wrapText="1"/>
    </xf>
    <xf numFmtId="165" fontId="5" fillId="0" borderId="2" xfId="3" applyNumberFormat="1" applyFont="1" applyFill="1" applyBorder="1" applyAlignment="1" applyProtection="1">
      <alignment vertical="center"/>
    </xf>
    <xf numFmtId="0" fontId="5" fillId="0" borderId="2" xfId="2" applyFont="1" applyBorder="1" applyAlignment="1" applyProtection="1">
      <alignment vertical="center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Fill="1" applyBorder="1" applyAlignment="1" applyProtection="1">
      <alignment vertical="center"/>
    </xf>
    <xf numFmtId="0" fontId="5" fillId="0" borderId="4" xfId="2" applyFont="1" applyBorder="1" applyAlignment="1" applyProtection="1">
      <alignment vertical="center"/>
    </xf>
    <xf numFmtId="0" fontId="5" fillId="0" borderId="0" xfId="2" applyFont="1" applyAlignment="1" applyProtection="1">
      <alignment vertical="center" wrapText="1"/>
    </xf>
    <xf numFmtId="0" fontId="5" fillId="0" borderId="0" xfId="2" applyFont="1" applyFill="1" applyAlignment="1" applyProtection="1">
      <alignment vertical="center"/>
    </xf>
    <xf numFmtId="10" fontId="5" fillId="0" borderId="0" xfId="2" applyNumberFormat="1" applyFont="1" applyAlignment="1" applyProtection="1">
      <alignment vertical="center"/>
    </xf>
    <xf numFmtId="166" fontId="5" fillId="0" borderId="2" xfId="2" applyNumberFormat="1" applyFont="1" applyFill="1" applyBorder="1" applyAlignment="1" applyProtection="1">
      <alignment vertical="center"/>
    </xf>
    <xf numFmtId="10" fontId="4" fillId="0" borderId="0" xfId="2" applyNumberFormat="1" applyFont="1" applyAlignment="1" applyProtection="1">
      <alignment vertical="center"/>
    </xf>
    <xf numFmtId="0" fontId="5" fillId="0" borderId="6" xfId="2" applyFont="1" applyBorder="1" applyAlignment="1" applyProtection="1">
      <alignment vertical="center" wrapText="1"/>
    </xf>
    <xf numFmtId="0" fontId="5" fillId="0" borderId="6" xfId="2" applyFont="1" applyBorder="1" applyAlignment="1" applyProtection="1">
      <alignment vertical="center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Fill="1" applyBorder="1" applyAlignment="1" applyProtection="1">
      <alignment vertical="center"/>
    </xf>
    <xf numFmtId="0" fontId="5" fillId="0" borderId="7" xfId="2" applyFont="1" applyBorder="1" applyAlignment="1" applyProtection="1">
      <alignment vertical="center"/>
    </xf>
    <xf numFmtId="10" fontId="4" fillId="0" borderId="10" xfId="2" applyNumberFormat="1" applyFont="1" applyBorder="1" applyAlignment="1" applyProtection="1">
      <alignment vertical="center"/>
    </xf>
    <xf numFmtId="0" fontId="7" fillId="0" borderId="6" xfId="2" applyFont="1" applyBorder="1" applyAlignment="1" applyProtection="1">
      <alignment vertical="center" wrapText="1"/>
    </xf>
    <xf numFmtId="166" fontId="7" fillId="0" borderId="6" xfId="2" applyNumberFormat="1" applyFont="1" applyFill="1" applyBorder="1" applyAlignment="1" applyProtection="1">
      <alignment vertical="center"/>
    </xf>
    <xf numFmtId="0" fontId="7" fillId="0" borderId="6" xfId="2" applyFont="1" applyBorder="1" applyAlignment="1" applyProtection="1">
      <alignment vertical="center"/>
    </xf>
    <xf numFmtId="0" fontId="7" fillId="0" borderId="7" xfId="2" applyFont="1" applyBorder="1" applyAlignment="1" applyProtection="1">
      <alignment vertical="center" wrapText="1"/>
    </xf>
    <xf numFmtId="166" fontId="7" fillId="0" borderId="7" xfId="2" applyNumberFormat="1" applyFont="1" applyFill="1" applyBorder="1" applyAlignment="1" applyProtection="1">
      <alignment vertical="center"/>
    </xf>
    <xf numFmtId="0" fontId="7" fillId="0" borderId="7" xfId="2" applyFont="1" applyBorder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7" fillId="0" borderId="0" xfId="2" applyFont="1" applyBorder="1" applyAlignment="1" applyProtection="1">
      <alignment vertical="center" wrapText="1"/>
    </xf>
    <xf numFmtId="166" fontId="7" fillId="0" borderId="0" xfId="2" applyNumberFormat="1" applyFont="1" applyFill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 wrapText="1"/>
    </xf>
    <xf numFmtId="166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3" fillId="0" borderId="0" xfId="0" applyFont="1" applyAlignment="1">
      <alignment vertical="center" wrapText="1"/>
    </xf>
  </cellXfs>
  <cellStyles count="5">
    <cellStyle name="Migliaia 2" xfId="3"/>
    <cellStyle name="Normale" xfId="0" builtinId="0"/>
    <cellStyle name="Normale 2 2" xfId="1"/>
    <cellStyle name="Normale 2_conto_economico_trimestrale_TRIM_1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PREVENTIVI/BPE%202025/01_BPE2025V1_scad_20_12_24/00_BPE2025V1_MODELLI%20SCRIBA/bilancio_20241209_115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Rend_Finanz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BRIANZA</v>
          </cell>
        </row>
        <row r="3">
          <cell r="B3" t="str">
            <v>2025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>
        <row r="10">
          <cell r="N10" t="str">
            <v>Prechiusura al 3° trimestre 2024</v>
          </cell>
          <cell r="O10" t="str">
            <v>Preventivo al 31/12/2025</v>
          </cell>
          <cell r="R10" t="str">
            <v>Budget primo trimestre 2025</v>
          </cell>
        </row>
        <row r="11">
          <cell r="N11">
            <v>410829694</v>
          </cell>
        </row>
        <row r="31">
          <cell r="N31">
            <v>71790469</v>
          </cell>
        </row>
        <row r="104">
          <cell r="N104">
            <v>29407</v>
          </cell>
        </row>
        <row r="387">
          <cell r="N387">
            <v>12423516</v>
          </cell>
        </row>
        <row r="404">
          <cell r="N404">
            <v>398818109</v>
          </cell>
          <cell r="O404">
            <v>399103797</v>
          </cell>
          <cell r="R404">
            <v>101259049</v>
          </cell>
        </row>
        <row r="408">
          <cell r="N408">
            <v>83022513</v>
          </cell>
          <cell r="O408">
            <v>87442619</v>
          </cell>
          <cell r="R408">
            <v>22735081</v>
          </cell>
        </row>
        <row r="410">
          <cell r="N410">
            <v>81794448</v>
          </cell>
          <cell r="O410">
            <v>86299648</v>
          </cell>
          <cell r="R410">
            <v>22437909</v>
          </cell>
        </row>
        <row r="415">
          <cell r="N415">
            <v>26999812</v>
          </cell>
          <cell r="O415">
            <v>29749523</v>
          </cell>
          <cell r="R415">
            <v>7734876</v>
          </cell>
        </row>
        <row r="416">
          <cell r="N416">
            <v>0</v>
          </cell>
          <cell r="O416">
            <v>0</v>
          </cell>
        </row>
        <row r="417">
          <cell r="N417">
            <v>5500000</v>
          </cell>
          <cell r="O417">
            <v>6119309</v>
          </cell>
          <cell r="R417">
            <v>1591021</v>
          </cell>
        </row>
        <row r="418">
          <cell r="N418">
            <v>3500000</v>
          </cell>
          <cell r="O418">
            <v>3719000</v>
          </cell>
          <cell r="R418">
            <v>966940</v>
          </cell>
        </row>
        <row r="419">
          <cell r="N419">
            <v>0</v>
          </cell>
          <cell r="O419">
            <v>0</v>
          </cell>
        </row>
        <row r="420">
          <cell r="N420">
            <v>0</v>
          </cell>
          <cell r="O420">
            <v>0</v>
          </cell>
        </row>
        <row r="421">
          <cell r="N421">
            <v>0</v>
          </cell>
          <cell r="O421">
            <v>0</v>
          </cell>
        </row>
        <row r="422">
          <cell r="N422">
            <v>466460</v>
          </cell>
          <cell r="O422">
            <v>382146</v>
          </cell>
          <cell r="R422">
            <v>99358</v>
          </cell>
        </row>
        <row r="423">
          <cell r="N423">
            <v>2625800</v>
          </cell>
          <cell r="O423">
            <v>2790000</v>
          </cell>
          <cell r="R423">
            <v>725400</v>
          </cell>
        </row>
        <row r="424">
          <cell r="N424">
            <v>0</v>
          </cell>
          <cell r="O424">
            <v>0</v>
          </cell>
        </row>
        <row r="425">
          <cell r="N425">
            <v>0</v>
          </cell>
          <cell r="O425">
            <v>0</v>
          </cell>
        </row>
        <row r="426">
          <cell r="N426">
            <v>51290</v>
          </cell>
          <cell r="O426">
            <v>0</v>
          </cell>
          <cell r="R426">
            <v>0</v>
          </cell>
        </row>
        <row r="427">
          <cell r="N427">
            <v>29710</v>
          </cell>
          <cell r="O427">
            <v>15718</v>
          </cell>
          <cell r="R427">
            <v>4086</v>
          </cell>
        </row>
        <row r="428">
          <cell r="N428">
            <v>31490</v>
          </cell>
          <cell r="O428">
            <v>20277</v>
          </cell>
          <cell r="R428">
            <v>5272</v>
          </cell>
        </row>
        <row r="429">
          <cell r="N429">
            <v>410000</v>
          </cell>
          <cell r="O429">
            <v>315293</v>
          </cell>
          <cell r="R429">
            <v>81977</v>
          </cell>
        </row>
        <row r="430">
          <cell r="N430">
            <v>0</v>
          </cell>
          <cell r="O430">
            <v>0</v>
          </cell>
        </row>
        <row r="431">
          <cell r="N431">
            <v>6874200</v>
          </cell>
          <cell r="O431">
            <v>7303278</v>
          </cell>
          <cell r="R431">
            <v>1898853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594000</v>
          </cell>
          <cell r="O436">
            <v>600000</v>
          </cell>
          <cell r="R436">
            <v>156000</v>
          </cell>
        </row>
        <row r="442">
          <cell r="N442">
            <v>7802023</v>
          </cell>
          <cell r="O442">
            <v>7583201</v>
          </cell>
          <cell r="R442">
            <v>1971633</v>
          </cell>
        </row>
        <row r="443">
          <cell r="N443">
            <v>1171892</v>
          </cell>
          <cell r="O443">
            <v>1324254</v>
          </cell>
          <cell r="R443">
            <v>344306</v>
          </cell>
        </row>
        <row r="444">
          <cell r="N444">
            <v>216040</v>
          </cell>
          <cell r="O444">
            <v>230928</v>
          </cell>
          <cell r="R444">
            <v>60042</v>
          </cell>
        </row>
        <row r="445">
          <cell r="N445">
            <v>0</v>
          </cell>
          <cell r="O445">
            <v>0</v>
          </cell>
        </row>
        <row r="454">
          <cell r="N454">
            <v>4028299</v>
          </cell>
          <cell r="O454">
            <v>4343586</v>
          </cell>
          <cell r="R454">
            <v>1129333</v>
          </cell>
        </row>
        <row r="458">
          <cell r="O458">
            <v>0</v>
          </cell>
        </row>
        <row r="459">
          <cell r="O459">
            <v>0</v>
          </cell>
        </row>
        <row r="460">
          <cell r="N460">
            <v>3072171</v>
          </cell>
          <cell r="O460">
            <v>3480997</v>
          </cell>
          <cell r="R460">
            <v>905060</v>
          </cell>
        </row>
        <row r="461">
          <cell r="N461">
            <v>2666183</v>
          </cell>
          <cell r="O461">
            <v>3006599</v>
          </cell>
          <cell r="R461">
            <v>781715</v>
          </cell>
        </row>
        <row r="485">
          <cell r="N485">
            <v>1228065</v>
          </cell>
          <cell r="O485">
            <v>1142971</v>
          </cell>
          <cell r="R485">
            <v>297172</v>
          </cell>
        </row>
        <row r="506">
          <cell r="N506">
            <v>84449614</v>
          </cell>
          <cell r="O506">
            <v>81570630</v>
          </cell>
          <cell r="R506">
            <v>20908220</v>
          </cell>
        </row>
        <row r="900">
          <cell r="N900">
            <v>5602607</v>
          </cell>
          <cell r="O900">
            <v>6694081</v>
          </cell>
          <cell r="R900">
            <v>1737415</v>
          </cell>
        </row>
        <row r="913">
          <cell r="N913">
            <v>0</v>
          </cell>
          <cell r="O913">
            <v>0</v>
          </cell>
        </row>
        <row r="918">
          <cell r="N918">
            <v>898700</v>
          </cell>
          <cell r="O918">
            <v>898700</v>
          </cell>
          <cell r="R918">
            <v>233662</v>
          </cell>
        </row>
        <row r="921">
          <cell r="O921">
            <v>0</v>
          </cell>
        </row>
        <row r="932">
          <cell r="N932">
            <v>12804408</v>
          </cell>
          <cell r="O932">
            <v>10403480</v>
          </cell>
          <cell r="R932">
            <v>2703534</v>
          </cell>
        </row>
        <row r="970">
          <cell r="N970">
            <v>51232865</v>
          </cell>
          <cell r="O970">
            <v>52569281</v>
          </cell>
          <cell r="R970">
            <v>13451334</v>
          </cell>
        </row>
        <row r="999">
          <cell r="N999">
            <v>1861892</v>
          </cell>
          <cell r="O999">
            <v>1805800</v>
          </cell>
          <cell r="R999">
            <v>468668</v>
          </cell>
        </row>
        <row r="1008">
          <cell r="N1008">
            <v>0</v>
          </cell>
          <cell r="O1008">
            <v>0</v>
          </cell>
        </row>
        <row r="1009">
          <cell r="N1009">
            <v>0</v>
          </cell>
          <cell r="O1009">
            <v>0</v>
          </cell>
        </row>
        <row r="1011">
          <cell r="N1011">
            <v>594000</v>
          </cell>
          <cell r="O1011">
            <v>594000</v>
          </cell>
          <cell r="R1011">
            <v>154440</v>
          </cell>
        </row>
        <row r="1012">
          <cell r="N1012">
            <v>1000800</v>
          </cell>
          <cell r="O1012">
            <v>1000800</v>
          </cell>
          <cell r="R1012">
            <v>260208</v>
          </cell>
        </row>
        <row r="1032">
          <cell r="N1032">
            <v>9834482</v>
          </cell>
          <cell r="O1032">
            <v>10408512</v>
          </cell>
          <cell r="R1032">
            <v>2685663</v>
          </cell>
        </row>
        <row r="1045">
          <cell r="N1045">
            <v>8727736</v>
          </cell>
          <cell r="O1045">
            <v>9401283</v>
          </cell>
          <cell r="R1045">
            <v>2356559</v>
          </cell>
        </row>
        <row r="1060">
          <cell r="N1060">
            <v>189033690</v>
          </cell>
          <cell r="O1060">
            <v>186734038</v>
          </cell>
          <cell r="R1060">
            <v>46683504</v>
          </cell>
        </row>
        <row r="1395">
          <cell r="N1395">
            <v>2161994</v>
          </cell>
          <cell r="O1395">
            <v>2245497</v>
          </cell>
          <cell r="R1395">
            <v>564721</v>
          </cell>
        </row>
        <row r="1619">
          <cell r="N1619">
            <v>0</v>
          </cell>
          <cell r="O1619">
            <v>0</v>
          </cell>
          <cell r="R1619">
            <v>0</v>
          </cell>
        </row>
        <row r="1743">
          <cell r="N1743">
            <v>14528816</v>
          </cell>
          <cell r="O1743">
            <v>13623346</v>
          </cell>
          <cell r="R1743">
            <v>3406044</v>
          </cell>
        </row>
        <row r="1760">
          <cell r="N1760">
            <v>400563474</v>
          </cell>
          <cell r="O1760">
            <v>400127458</v>
          </cell>
          <cell r="R1760">
            <v>101515170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24194043</v>
          </cell>
          <cell r="D34">
            <v>26493870</v>
          </cell>
          <cell r="E34">
            <v>2299827</v>
          </cell>
        </row>
        <row r="37">
          <cell r="C37">
            <v>71790469</v>
          </cell>
          <cell r="D37">
            <v>73578113</v>
          </cell>
          <cell r="E37">
            <v>1787644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sqref="A1:XFD1048576"/>
    </sheetView>
  </sheetViews>
  <sheetFormatPr defaultRowHeight="12.75" x14ac:dyDescent="0.25"/>
  <cols>
    <col min="1" max="1" width="34.140625" style="19" bestFit="1" customWidth="1"/>
    <col min="2" max="2" width="28.5703125" style="19" customWidth="1"/>
    <col min="3" max="3" width="19.7109375" style="19" bestFit="1" customWidth="1"/>
    <col min="4" max="5" width="18.85546875" style="19" bestFit="1" customWidth="1"/>
    <col min="6" max="6" width="9.140625" style="19"/>
    <col min="7" max="7" width="16.5703125" style="19" customWidth="1"/>
    <col min="8" max="8" width="15.5703125" style="19" customWidth="1"/>
    <col min="9" max="9" width="17.140625" style="19" customWidth="1"/>
    <col min="10" max="16384" width="9.140625" style="19"/>
  </cols>
  <sheetData>
    <row r="1" spans="1:9" x14ac:dyDescent="0.25">
      <c r="A1" s="18" t="str">
        <f>"AZIENDE SOCIO SANITARIE TERRITORIALI - INDICATORI DI BILANCIO " &amp; ([1]Info!$B$5) &amp; " " &amp;[1]Info!$B$3</f>
        <v>AZIENDE SOCIO SANITARIE TERRITORIALI - INDICATORI DI BILANCIO Preventivo 2025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20" t="s">
        <v>0</v>
      </c>
      <c r="B2" s="21" t="str">
        <f>[1]Info!$C$2</f>
        <v>ASST BRIANZA</v>
      </c>
      <c r="C2" s="22"/>
      <c r="D2" s="22"/>
      <c r="E2" s="22"/>
      <c r="F2" s="22"/>
      <c r="G2" s="22"/>
      <c r="H2" s="22"/>
      <c r="I2" s="22"/>
    </row>
    <row r="3" spans="1:9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25.5" x14ac:dyDescent="0.25">
      <c r="A4" s="23" t="s">
        <v>1</v>
      </c>
      <c r="B4" s="22"/>
      <c r="C4" s="1" t="str">
        <f>+'[1]NI-San'!N10</f>
        <v>Prechiusura al 3° trimestre 2024</v>
      </c>
      <c r="D4" s="2" t="str">
        <f>+'[1]NI-San'!O10</f>
        <v>Preventivo al 31/12/2025</v>
      </c>
      <c r="E4" s="2" t="str">
        <f>'[1]NI-San'!R10</f>
        <v>Budget primo trimestre 2025</v>
      </c>
      <c r="F4" s="3"/>
      <c r="G4" s="4" t="str">
        <f>+C4</f>
        <v>Prechiusura al 3° trimestre 2024</v>
      </c>
      <c r="H4" s="4" t="str">
        <f>+D4</f>
        <v>Preventivo al 31/12/2025</v>
      </c>
      <c r="I4" s="4" t="str">
        <f>E4</f>
        <v>Budget primo trimestre 2025</v>
      </c>
    </row>
    <row r="5" spans="1:9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24" t="s">
        <v>2</v>
      </c>
      <c r="B6" s="25" t="s">
        <v>3</v>
      </c>
      <c r="C6" s="26">
        <f>+'[1]NI-San'!$N$1060+'[1]NI-San'!$N$913+'[1]NI-San'!$N$918+'[1]NI-San'!$N$921+'[1]NI-San'!$N$1008+'[1]NI-San'!$N$1009+'[1]NI-San'!$N$1011+'[1]NI-San'!$N$1012</f>
        <v>191527190</v>
      </c>
      <c r="D6" s="26">
        <f>+'[1]NI-San'!$O$1060+'[1]NI-San'!$O$913+'[1]NI-San'!$O$918+'[1]NI-San'!$O$921+'[1]NI-San'!$O$1008+'[1]NI-San'!$O$1009+'[1]NI-San'!$O$1011+'[1]NI-San'!$O$1012</f>
        <v>189227538</v>
      </c>
      <c r="E6" s="26">
        <f>+'[1]NI-San'!$R$1060+'[1]NI-San'!$R$913+'[1]NI-San'!$R$918+'[1]NI-San'!$R$921+'[1]NI-San'!$R$1008+'[1]NI-San'!$R$1009+'[1]NI-San'!$R$1011+'[1]NI-San'!$R$1012</f>
        <v>47331814</v>
      </c>
      <c r="F6" s="27"/>
      <c r="G6" s="5">
        <f>IF(C7=0,0,+C6/C7)</f>
        <v>0.58645200005969633</v>
      </c>
      <c r="H6" s="5">
        <f>IF(D7=0,0,+D6/D7)</f>
        <v>0</v>
      </c>
      <c r="I6" s="5">
        <f>IF(E7=0,0,+E6/E7)</f>
        <v>0</v>
      </c>
    </row>
    <row r="7" spans="1:9" ht="25.5" x14ac:dyDescent="0.25">
      <c r="A7" s="24"/>
      <c r="B7" s="28" t="s">
        <v>4</v>
      </c>
      <c r="C7" s="29">
        <f>+'[1]NI-San'!$N$11-'[1]NI-San'!$N$31-'[1]NI-San'!$N$387-'[1]NI-San'!$N$104</f>
        <v>326586302</v>
      </c>
      <c r="D7" s="29">
        <v>0</v>
      </c>
      <c r="E7" s="29">
        <v>0</v>
      </c>
      <c r="F7" s="30"/>
      <c r="G7" s="6"/>
      <c r="H7" s="6"/>
      <c r="I7" s="6"/>
    </row>
    <row r="8" spans="1:9" x14ac:dyDescent="0.25">
      <c r="A8" s="22"/>
      <c r="B8" s="31"/>
      <c r="C8" s="32"/>
      <c r="D8" s="32"/>
      <c r="E8" s="32"/>
      <c r="F8" s="22"/>
      <c r="G8" s="33"/>
      <c r="H8" s="33"/>
      <c r="I8" s="33"/>
    </row>
    <row r="9" spans="1:9" x14ac:dyDescent="0.25">
      <c r="A9" s="24" t="s">
        <v>5</v>
      </c>
      <c r="B9" s="25" t="s">
        <v>6</v>
      </c>
      <c r="C9" s="34">
        <f>+'[1]NI-San'!$N$408+'[1]NI-San'!$N$506+'[1]NI-San'!$N$1032+'[1]NI-San'!$N$1045+'[1]NI-San'!$N$1395</f>
        <v>188196339</v>
      </c>
      <c r="D9" s="34">
        <f>+'[1]NI-San'!$O$408+'[1]NI-San'!$O$506+'[1]NI-San'!$O$1032+'[1]NI-San'!$O$1045+'[1]NI-San'!$O$1395</f>
        <v>191068541</v>
      </c>
      <c r="E9" s="34">
        <f>+'[1]NI-San'!$R$408+'[1]NI-San'!$R$506+'[1]NI-San'!$R$1032+'[1]NI-San'!$R$1045+'[1]NI-San'!$R$1395</f>
        <v>49250244</v>
      </c>
      <c r="F9" s="27"/>
      <c r="G9" s="5">
        <f>IF(C10=0,0,+C9/C10)</f>
        <v>0.57625300830896453</v>
      </c>
      <c r="H9" s="5">
        <f>IF(D10=0,0,+D9/D10)</f>
        <v>0</v>
      </c>
      <c r="I9" s="5">
        <f>IF(E10=0,0,+E9/E10)</f>
        <v>0</v>
      </c>
    </row>
    <row r="10" spans="1:9" ht="25.5" x14ac:dyDescent="0.25">
      <c r="A10" s="24"/>
      <c r="B10" s="28" t="s">
        <v>4</v>
      </c>
      <c r="C10" s="29">
        <f>+C7</f>
        <v>326586302</v>
      </c>
      <c r="D10" s="29">
        <f>+D7</f>
        <v>0</v>
      </c>
      <c r="E10" s="29">
        <f>+E7</f>
        <v>0</v>
      </c>
      <c r="F10" s="30"/>
      <c r="G10" s="6"/>
      <c r="H10" s="6"/>
      <c r="I10" s="6"/>
    </row>
    <row r="11" spans="1:9" x14ac:dyDescent="0.25">
      <c r="A11" s="22"/>
      <c r="B11" s="31"/>
      <c r="C11" s="32"/>
      <c r="D11" s="32"/>
      <c r="E11" s="32"/>
      <c r="F11" s="22"/>
      <c r="G11" s="35"/>
      <c r="H11" s="35"/>
      <c r="I11" s="35"/>
    </row>
    <row r="12" spans="1:9" x14ac:dyDescent="0.25">
      <c r="A12" s="24" t="s">
        <v>7</v>
      </c>
      <c r="B12" s="36" t="s">
        <v>8</v>
      </c>
      <c r="C12" s="12">
        <f>+'[1]NI-San'!N410</f>
        <v>81794448</v>
      </c>
      <c r="D12" s="12">
        <f>+'[1]NI-San'!O410</f>
        <v>86299648</v>
      </c>
      <c r="E12" s="12">
        <f>+'[1]NI-San'!R410</f>
        <v>22437909</v>
      </c>
      <c r="F12" s="37"/>
      <c r="G12" s="5">
        <f>IF(C13=0,0,+C12/C13)</f>
        <v>0.25045278230928375</v>
      </c>
      <c r="H12" s="5">
        <f>IF(D13=0,0,+D12/D13)</f>
        <v>0</v>
      </c>
      <c r="I12" s="5">
        <f>IF(E13=0,0,+E12/E13)</f>
        <v>0</v>
      </c>
    </row>
    <row r="13" spans="1:9" ht="25.5" x14ac:dyDescent="0.25">
      <c r="A13" s="24"/>
      <c r="B13" s="38" t="s">
        <v>4</v>
      </c>
      <c r="C13" s="39">
        <f>+C10</f>
        <v>326586302</v>
      </c>
      <c r="D13" s="39">
        <f>+D10</f>
        <v>0</v>
      </c>
      <c r="E13" s="39">
        <f>+E10</f>
        <v>0</v>
      </c>
      <c r="F13" s="40"/>
      <c r="G13" s="7"/>
      <c r="H13" s="8"/>
      <c r="I13" s="8"/>
    </row>
    <row r="14" spans="1:9" x14ac:dyDescent="0.25">
      <c r="A14" s="23"/>
      <c r="B14" s="31"/>
      <c r="C14" s="32"/>
      <c r="D14" s="32"/>
      <c r="E14" s="32"/>
      <c r="F14" s="22"/>
      <c r="G14" s="41"/>
      <c r="H14" s="41"/>
      <c r="I14" s="41"/>
    </row>
    <row r="15" spans="1:9" x14ac:dyDescent="0.25">
      <c r="A15" s="24" t="s">
        <v>9</v>
      </c>
      <c r="B15" s="42" t="s">
        <v>10</v>
      </c>
      <c r="C15" s="43">
        <f>SUM('[1]NI-San'!N413:N436)</f>
        <v>47082762</v>
      </c>
      <c r="D15" s="43">
        <f>SUM('[1]NI-San'!O413:O436)</f>
        <v>51014544</v>
      </c>
      <c r="E15" s="43">
        <f>SUM('[1]NI-San'!R413:R436)</f>
        <v>13263783</v>
      </c>
      <c r="F15" s="44"/>
      <c r="G15" s="5">
        <f>IF(C16=0,0,+C15/C16)</f>
        <v>0.14416637106843508</v>
      </c>
      <c r="H15" s="5">
        <f>IF(D16=0,0,+D15/D16)</f>
        <v>0</v>
      </c>
      <c r="I15" s="5">
        <f>IF(E16=0,0,+E15/E16)</f>
        <v>0</v>
      </c>
    </row>
    <row r="16" spans="1:9" x14ac:dyDescent="0.25">
      <c r="A16" s="24"/>
      <c r="B16" s="45" t="s">
        <v>4</v>
      </c>
      <c r="C16" s="46">
        <f>+C13</f>
        <v>326586302</v>
      </c>
      <c r="D16" s="46">
        <f>+D13</f>
        <v>0</v>
      </c>
      <c r="E16" s="46">
        <f>+E13</f>
        <v>0</v>
      </c>
      <c r="F16" s="47"/>
      <c r="G16" s="9"/>
      <c r="H16" s="10"/>
      <c r="I16" s="10"/>
    </row>
    <row r="17" spans="1:9" x14ac:dyDescent="0.25">
      <c r="A17" s="48"/>
      <c r="B17" s="48"/>
      <c r="C17" s="49"/>
      <c r="D17" s="49"/>
      <c r="E17" s="49"/>
      <c r="F17" s="48"/>
      <c r="G17" s="41"/>
      <c r="H17" s="41"/>
      <c r="I17" s="41"/>
    </row>
    <row r="18" spans="1:9" x14ac:dyDescent="0.25">
      <c r="A18" s="24" t="s">
        <v>11</v>
      </c>
      <c r="B18" s="42" t="s">
        <v>12</v>
      </c>
      <c r="C18" s="43">
        <f>+'[1]NI-San'!N442+'[1]NI-San'!N443+'[1]NI-San'!N444</f>
        <v>9189955</v>
      </c>
      <c r="D18" s="43">
        <f>+'[1]NI-San'!O442+'[1]NI-San'!O443+'[1]NI-San'!O444</f>
        <v>9138383</v>
      </c>
      <c r="E18" s="43">
        <f>+'[1]NI-San'!R442+'[1]NI-San'!R443+'[1]NI-San'!R444</f>
        <v>2375981</v>
      </c>
      <c r="F18" s="44"/>
      <c r="G18" s="5">
        <f>IF(C19=0,0,+C18/C19)</f>
        <v>2.8139438009864848E-2</v>
      </c>
      <c r="H18" s="5">
        <f>IF(D19=0,0,+D18/D19)</f>
        <v>0</v>
      </c>
      <c r="I18" s="5">
        <f>IF(E19=0,0,+E18/E19)</f>
        <v>0</v>
      </c>
    </row>
    <row r="19" spans="1:9" x14ac:dyDescent="0.25">
      <c r="A19" s="24"/>
      <c r="B19" s="45" t="s">
        <v>4</v>
      </c>
      <c r="C19" s="46">
        <f>+C16</f>
        <v>326586302</v>
      </c>
      <c r="D19" s="46">
        <f>+D16</f>
        <v>0</v>
      </c>
      <c r="E19" s="46">
        <f>+E16</f>
        <v>0</v>
      </c>
      <c r="F19" s="47"/>
      <c r="G19" s="9"/>
      <c r="H19" s="10"/>
      <c r="I19" s="10"/>
    </row>
    <row r="20" spans="1:9" x14ac:dyDescent="0.25">
      <c r="A20" s="48"/>
      <c r="B20" s="48"/>
      <c r="C20" s="49"/>
      <c r="D20" s="49"/>
      <c r="E20" s="49"/>
      <c r="F20" s="48"/>
      <c r="G20" s="41"/>
      <c r="H20" s="41"/>
      <c r="I20" s="41"/>
    </row>
    <row r="21" spans="1:9" ht="25.5" x14ac:dyDescent="0.25">
      <c r="A21" s="24" t="s">
        <v>13</v>
      </c>
      <c r="B21" s="42" t="s">
        <v>14</v>
      </c>
      <c r="C21" s="43">
        <f>+'[1]NI-San'!N454+'[1]NI-San'!N445</f>
        <v>4028299</v>
      </c>
      <c r="D21" s="43">
        <f>+'[1]NI-San'!O454+'[1]NI-San'!O445</f>
        <v>4343586</v>
      </c>
      <c r="E21" s="43">
        <f>+'[1]NI-San'!R454+'[1]NI-San'!R445</f>
        <v>1129333</v>
      </c>
      <c r="F21" s="44"/>
      <c r="G21" s="5">
        <f>IF(C22=0,0,+C21/C22)</f>
        <v>1.233456202948769E-2</v>
      </c>
      <c r="H21" s="5">
        <f>IF(D22=0,0,+D21/D22)</f>
        <v>0</v>
      </c>
      <c r="I21" s="5">
        <f>IF(E22=0,0,+E21/E22)</f>
        <v>0</v>
      </c>
    </row>
    <row r="22" spans="1:9" x14ac:dyDescent="0.25">
      <c r="A22" s="24"/>
      <c r="B22" s="45" t="s">
        <v>4</v>
      </c>
      <c r="C22" s="46">
        <f>+C19</f>
        <v>326586302</v>
      </c>
      <c r="D22" s="46">
        <f>+D19</f>
        <v>0</v>
      </c>
      <c r="E22" s="46">
        <f>+E19</f>
        <v>0</v>
      </c>
      <c r="F22" s="47"/>
      <c r="G22" s="9"/>
      <c r="H22" s="10"/>
      <c r="I22" s="10"/>
    </row>
    <row r="23" spans="1:9" x14ac:dyDescent="0.25">
      <c r="A23" s="48"/>
      <c r="B23" s="48"/>
      <c r="C23" s="49"/>
      <c r="D23" s="49"/>
      <c r="E23" s="49"/>
      <c r="F23" s="48"/>
      <c r="G23" s="41"/>
      <c r="H23" s="41"/>
      <c r="I23" s="41"/>
    </row>
    <row r="24" spans="1:9" x14ac:dyDescent="0.25">
      <c r="A24" s="24" t="s">
        <v>15</v>
      </c>
      <c r="B24" s="42" t="s">
        <v>16</v>
      </c>
      <c r="C24" s="43">
        <f>+'[1]NI-San'!N458+'[1]NI-San'!N459+'[1]NI-San'!N460+'[1]NI-San'!N461</f>
        <v>5738354</v>
      </c>
      <c r="D24" s="43">
        <f>+'[1]NI-San'!O458+'[1]NI-San'!O459+'[1]NI-San'!O460+'[1]NI-San'!O461</f>
        <v>6487596</v>
      </c>
      <c r="E24" s="43">
        <f>+'[1]NI-San'!R458+'[1]NI-San'!R459+'[1]NI-San'!R460+'[1]NI-San'!R461</f>
        <v>1686775</v>
      </c>
      <c r="F24" s="44"/>
      <c r="G24" s="5">
        <f>IF(C25=0,0,+C24/C25)</f>
        <v>1.7570712442189322E-2</v>
      </c>
      <c r="H24" s="5">
        <f>IF(D25=0,0,+D24/D25)</f>
        <v>0</v>
      </c>
      <c r="I24" s="5">
        <f>IF(E25=0,0,+E24/E25)</f>
        <v>0</v>
      </c>
    </row>
    <row r="25" spans="1:9" x14ac:dyDescent="0.25">
      <c r="A25" s="24"/>
      <c r="B25" s="45" t="s">
        <v>4</v>
      </c>
      <c r="C25" s="46">
        <f>+C22</f>
        <v>326586302</v>
      </c>
      <c r="D25" s="46">
        <f>+D22</f>
        <v>0</v>
      </c>
      <c r="E25" s="46">
        <f>+E22</f>
        <v>0</v>
      </c>
      <c r="F25" s="47"/>
      <c r="G25" s="9"/>
      <c r="H25" s="10"/>
      <c r="I25" s="10"/>
    </row>
    <row r="26" spans="1:9" x14ac:dyDescent="0.25">
      <c r="A26" s="11"/>
      <c r="B26" s="50"/>
      <c r="C26" s="51"/>
      <c r="D26" s="51"/>
      <c r="E26" s="51"/>
      <c r="F26" s="52"/>
      <c r="G26" s="41"/>
      <c r="H26" s="41"/>
      <c r="I26" s="41"/>
    </row>
    <row r="27" spans="1:9" x14ac:dyDescent="0.25">
      <c r="A27" s="24" t="s">
        <v>17</v>
      </c>
      <c r="B27" s="36" t="s">
        <v>18</v>
      </c>
      <c r="C27" s="12">
        <f>+'[1]NI-San'!N485</f>
        <v>1228065</v>
      </c>
      <c r="D27" s="12">
        <f>+'[1]NI-San'!O485</f>
        <v>1142971</v>
      </c>
      <c r="E27" s="12">
        <f>+'[1]NI-San'!R485</f>
        <v>297172</v>
      </c>
      <c r="F27" s="37"/>
      <c r="G27" s="5">
        <f>IF(C28=0,0,+C27/C28)</f>
        <v>3.7603077424845578E-3</v>
      </c>
      <c r="H27" s="5">
        <f>IF(D28=0,0,+D27/D28)</f>
        <v>0</v>
      </c>
      <c r="I27" s="5">
        <f>IF(E28=0,0,+E27/E28)</f>
        <v>0</v>
      </c>
    </row>
    <row r="28" spans="1:9" ht="25.5" x14ac:dyDescent="0.25">
      <c r="A28" s="24"/>
      <c r="B28" s="38" t="s">
        <v>4</v>
      </c>
      <c r="C28" s="39">
        <f>+C25</f>
        <v>326586302</v>
      </c>
      <c r="D28" s="39">
        <f>+D25</f>
        <v>0</v>
      </c>
      <c r="E28" s="39">
        <f>+E25</f>
        <v>0</v>
      </c>
      <c r="F28" s="40"/>
      <c r="G28" s="7"/>
      <c r="H28" s="8"/>
      <c r="I28" s="8"/>
    </row>
    <row r="29" spans="1:9" x14ac:dyDescent="0.25">
      <c r="A29" s="23"/>
      <c r="B29" s="31"/>
      <c r="C29" s="32"/>
      <c r="D29" s="32"/>
      <c r="E29" s="32"/>
      <c r="F29" s="22"/>
      <c r="G29" s="41"/>
      <c r="H29" s="41"/>
      <c r="I29" s="41"/>
    </row>
    <row r="30" spans="1:9" ht="38.25" x14ac:dyDescent="0.25">
      <c r="A30" s="24" t="s">
        <v>19</v>
      </c>
      <c r="B30" s="36" t="s">
        <v>20</v>
      </c>
      <c r="C30" s="12">
        <f>+'[1]NI-San'!N900</f>
        <v>5602607</v>
      </c>
      <c r="D30" s="12">
        <f>+'[1]NI-San'!O900</f>
        <v>6694081</v>
      </c>
      <c r="E30" s="12">
        <f>+'[1]NI-San'!R900</f>
        <v>1737415</v>
      </c>
      <c r="F30" s="37"/>
      <c r="G30" s="5">
        <f>IF(C31=0,0,+C30/C31)</f>
        <v>1.715505814447784E-2</v>
      </c>
      <c r="H30" s="5">
        <f>IF(D31=0,0,+D30/D31)</f>
        <v>0</v>
      </c>
      <c r="I30" s="5">
        <f>IF(E31=0,0,+E30/E31)</f>
        <v>0</v>
      </c>
    </row>
    <row r="31" spans="1:9" ht="25.5" x14ac:dyDescent="0.25">
      <c r="A31" s="24"/>
      <c r="B31" s="38" t="s">
        <v>4</v>
      </c>
      <c r="C31" s="39">
        <f>+C28</f>
        <v>326586302</v>
      </c>
      <c r="D31" s="39">
        <f>+D28</f>
        <v>0</v>
      </c>
      <c r="E31" s="39">
        <f>+E28</f>
        <v>0</v>
      </c>
      <c r="F31" s="40"/>
      <c r="G31" s="7"/>
      <c r="H31" s="8"/>
      <c r="I31" s="8"/>
    </row>
    <row r="32" spans="1:9" x14ac:dyDescent="0.25">
      <c r="A32" s="23"/>
      <c r="B32" s="31"/>
      <c r="C32" s="32"/>
      <c r="D32" s="32"/>
      <c r="E32" s="32"/>
      <c r="F32" s="22"/>
      <c r="G32" s="41"/>
      <c r="H32" s="41"/>
      <c r="I32" s="41"/>
    </row>
    <row r="33" spans="1:9" ht="38.25" x14ac:dyDescent="0.25">
      <c r="A33" s="24" t="s">
        <v>21</v>
      </c>
      <c r="B33" s="36" t="s">
        <v>22</v>
      </c>
      <c r="C33" s="12">
        <f>+'[1]NI-San'!N932</f>
        <v>12804408</v>
      </c>
      <c r="D33" s="12">
        <f>+'[1]NI-San'!O932</f>
        <v>10403480</v>
      </c>
      <c r="E33" s="12">
        <f>+'[1]NI-San'!R932</f>
        <v>2703534</v>
      </c>
      <c r="F33" s="37"/>
      <c r="G33" s="5">
        <f>IF(C34=0,0,+C33/C34)</f>
        <v>3.9206812782980716E-2</v>
      </c>
      <c r="H33" s="5">
        <f>IF(D34=0,0,+D33/D34)</f>
        <v>0</v>
      </c>
      <c r="I33" s="5">
        <f>IF(E34=0,0,+E33/E34)</f>
        <v>0</v>
      </c>
    </row>
    <row r="34" spans="1:9" ht="25.5" x14ac:dyDescent="0.25">
      <c r="A34" s="24"/>
      <c r="B34" s="38" t="s">
        <v>4</v>
      </c>
      <c r="C34" s="39">
        <f>+C31</f>
        <v>326586302</v>
      </c>
      <c r="D34" s="39">
        <f>+D31</f>
        <v>0</v>
      </c>
      <c r="E34" s="39">
        <f>+E31</f>
        <v>0</v>
      </c>
      <c r="F34" s="40"/>
      <c r="G34" s="7"/>
      <c r="H34" s="8"/>
      <c r="I34" s="8"/>
    </row>
    <row r="35" spans="1:9" x14ac:dyDescent="0.25">
      <c r="A35" s="23"/>
      <c r="B35" s="31"/>
      <c r="C35" s="32"/>
      <c r="D35" s="32"/>
      <c r="E35" s="32"/>
      <c r="F35" s="22"/>
      <c r="G35" s="41"/>
      <c r="H35" s="41"/>
      <c r="I35" s="41"/>
    </row>
    <row r="36" spans="1:9" x14ac:dyDescent="0.25">
      <c r="A36" s="24" t="s">
        <v>23</v>
      </c>
      <c r="B36" s="36" t="s">
        <v>24</v>
      </c>
      <c r="C36" s="12">
        <f>+'[1]NI-San'!N970</f>
        <v>51232865</v>
      </c>
      <c r="D36" s="12">
        <f>+'[1]NI-San'!O970</f>
        <v>52569281</v>
      </c>
      <c r="E36" s="12">
        <f>+'[1]NI-San'!R970</f>
        <v>13451334</v>
      </c>
      <c r="F36" s="37"/>
      <c r="G36" s="5">
        <f>IF(C37=0,0,+C36/C37)</f>
        <v>0.1568738942394467</v>
      </c>
      <c r="H36" s="5">
        <f>IF(D37=0,0,+D36/D37)</f>
        <v>0</v>
      </c>
      <c r="I36" s="5">
        <f>IF(E37=0,0,+E36/E37)</f>
        <v>0</v>
      </c>
    </row>
    <row r="37" spans="1:9" ht="25.5" x14ac:dyDescent="0.25">
      <c r="A37" s="24"/>
      <c r="B37" s="38" t="s">
        <v>4</v>
      </c>
      <c r="C37" s="39">
        <f>+C34</f>
        <v>326586302</v>
      </c>
      <c r="D37" s="39">
        <f>+D34</f>
        <v>0</v>
      </c>
      <c r="E37" s="39">
        <f>+E34</f>
        <v>0</v>
      </c>
      <c r="F37" s="40"/>
      <c r="G37" s="7"/>
      <c r="H37" s="8"/>
      <c r="I37" s="8"/>
    </row>
    <row r="38" spans="1:9" x14ac:dyDescent="0.25">
      <c r="A38" s="23"/>
      <c r="B38" s="31"/>
      <c r="C38" s="32"/>
      <c r="D38" s="32"/>
      <c r="E38" s="32"/>
      <c r="F38" s="22"/>
      <c r="G38" s="41"/>
      <c r="H38" s="41"/>
      <c r="I38" s="41"/>
    </row>
    <row r="39" spans="1:9" ht="38.25" x14ac:dyDescent="0.25">
      <c r="A39" s="13" t="s">
        <v>25</v>
      </c>
      <c r="B39" s="36" t="s">
        <v>26</v>
      </c>
      <c r="C39" s="12">
        <f>+'[1]NI-San'!N999</f>
        <v>1861892</v>
      </c>
      <c r="D39" s="12">
        <f>+'[1]NI-San'!O999</f>
        <v>1805800</v>
      </c>
      <c r="E39" s="12">
        <f>+'[1]NI-San'!R999</f>
        <v>468668</v>
      </c>
      <c r="F39" s="37"/>
      <c r="G39" s="5">
        <f>IF(C40=0,0,+C39/C40)</f>
        <v>5.7010719328944789E-3</v>
      </c>
      <c r="H39" s="5">
        <f>IF(D40=0,0,+D39/D40)</f>
        <v>0</v>
      </c>
      <c r="I39" s="5">
        <f>IF(E40=0,0,+E39/E40)</f>
        <v>0</v>
      </c>
    </row>
    <row r="40" spans="1:9" ht="25.5" x14ac:dyDescent="0.25">
      <c r="A40" s="14"/>
      <c r="B40" s="38" t="s">
        <v>4</v>
      </c>
      <c r="C40" s="39">
        <f>+C37</f>
        <v>326586302</v>
      </c>
      <c r="D40" s="39">
        <f>+D37</f>
        <v>0</v>
      </c>
      <c r="E40" s="39">
        <f>+E37</f>
        <v>0</v>
      </c>
      <c r="F40" s="40"/>
      <c r="G40" s="7"/>
      <c r="H40" s="8"/>
      <c r="I40" s="8"/>
    </row>
    <row r="41" spans="1:9" x14ac:dyDescent="0.25">
      <c r="A41" s="23"/>
      <c r="B41" s="31"/>
      <c r="C41" s="32"/>
      <c r="D41" s="32"/>
      <c r="E41" s="32"/>
      <c r="F41" s="22"/>
      <c r="G41" s="41"/>
      <c r="H41" s="41"/>
      <c r="I41" s="41"/>
    </row>
    <row r="42" spans="1:9" ht="25.5" x14ac:dyDescent="0.25">
      <c r="A42" s="13" t="s">
        <v>27</v>
      </c>
      <c r="B42" s="36" t="s">
        <v>28</v>
      </c>
      <c r="C42" s="12">
        <f>+'[1]NI-San'!N1032</f>
        <v>9834482</v>
      </c>
      <c r="D42" s="12">
        <f>+'[1]NI-San'!O1032</f>
        <v>10408512</v>
      </c>
      <c r="E42" s="12">
        <f>+'[1]NI-San'!R1032</f>
        <v>2685663</v>
      </c>
      <c r="F42" s="37"/>
      <c r="G42" s="5">
        <f>IF(C43=0,0,+C42/C43)</f>
        <v>3.0112965362521543E-2</v>
      </c>
      <c r="H42" s="5">
        <f>IF(D43=0,0,+D42/D43)</f>
        <v>0</v>
      </c>
      <c r="I42" s="5">
        <f>IF(E43=0,0,+E42/E43)</f>
        <v>0</v>
      </c>
    </row>
    <row r="43" spans="1:9" ht="25.5" x14ac:dyDescent="0.25">
      <c r="A43" s="14"/>
      <c r="B43" s="38" t="s">
        <v>4</v>
      </c>
      <c r="C43" s="39">
        <f>+C40</f>
        <v>326586302</v>
      </c>
      <c r="D43" s="39">
        <f>+D40</f>
        <v>0</v>
      </c>
      <c r="E43" s="39">
        <f>+E40</f>
        <v>0</v>
      </c>
      <c r="F43" s="40"/>
      <c r="G43" s="7"/>
      <c r="H43" s="8"/>
      <c r="I43" s="8"/>
    </row>
    <row r="44" spans="1:9" x14ac:dyDescent="0.25">
      <c r="A44" s="23"/>
      <c r="B44" s="31"/>
      <c r="C44" s="32"/>
      <c r="D44" s="32"/>
      <c r="E44" s="32"/>
      <c r="F44" s="22"/>
      <c r="G44" s="41"/>
      <c r="H44" s="41"/>
      <c r="I44" s="41"/>
    </row>
    <row r="45" spans="1:9" x14ac:dyDescent="0.25">
      <c r="A45" s="13" t="s">
        <v>29</v>
      </c>
      <c r="B45" s="36" t="s">
        <v>30</v>
      </c>
      <c r="C45" s="12">
        <f>+'[1]NI-San'!N1045</f>
        <v>8727736</v>
      </c>
      <c r="D45" s="12">
        <f>+'[1]NI-San'!O1045</f>
        <v>9401283</v>
      </c>
      <c r="E45" s="12">
        <f>+'[1]NI-San'!R1045</f>
        <v>2356559</v>
      </c>
      <c r="F45" s="37"/>
      <c r="G45" s="5">
        <f>IF(C46=0,0,+C45/C46)</f>
        <v>2.6724133702337585E-2</v>
      </c>
      <c r="H45" s="5">
        <f>IF(D46=0,0,+D45/D46)</f>
        <v>0</v>
      </c>
      <c r="I45" s="5">
        <f>IF(E46=0,0,+E45/E46)</f>
        <v>0</v>
      </c>
    </row>
    <row r="46" spans="1:9" ht="25.5" x14ac:dyDescent="0.25">
      <c r="A46" s="14"/>
      <c r="B46" s="38" t="s">
        <v>4</v>
      </c>
      <c r="C46" s="39">
        <f>+C43</f>
        <v>326586302</v>
      </c>
      <c r="D46" s="39">
        <f>+D43</f>
        <v>0</v>
      </c>
      <c r="E46" s="39">
        <f>+E43</f>
        <v>0</v>
      </c>
      <c r="F46" s="40"/>
      <c r="G46" s="7"/>
      <c r="H46" s="8"/>
      <c r="I46" s="8"/>
    </row>
    <row r="47" spans="1:9" x14ac:dyDescent="0.25">
      <c r="A47" s="15"/>
      <c r="B47" s="53"/>
      <c r="C47" s="54"/>
      <c r="D47" s="54"/>
      <c r="E47" s="54"/>
      <c r="F47" s="55"/>
      <c r="G47" s="41"/>
      <c r="H47" s="41"/>
      <c r="I47" s="41"/>
    </row>
    <row r="48" spans="1:9" x14ac:dyDescent="0.25">
      <c r="A48" s="13" t="s">
        <v>31</v>
      </c>
      <c r="B48" s="36" t="s">
        <v>32</v>
      </c>
      <c r="C48" s="12">
        <f ca="1">[1]SKASST_TOT!C$34</f>
        <v>24194043</v>
      </c>
      <c r="D48" s="12">
        <f ca="1">[1]SKASST_TOT!D$34</f>
        <v>26493870</v>
      </c>
      <c r="E48" s="12">
        <f ca="1">[1]SKASST_TOT!E$34</f>
        <v>2299827</v>
      </c>
      <c r="F48" s="37"/>
      <c r="G48" s="5">
        <f ca="1">IF(C49=0,0,+C48/C49)</f>
        <v>7.4081622076115128E-2</v>
      </c>
      <c r="H48" s="5">
        <f>IF(D49=0,0,+D48/D49)</f>
        <v>0</v>
      </c>
      <c r="I48" s="5">
        <f>IF(E49=0,0,+E48/E49)</f>
        <v>0</v>
      </c>
    </row>
    <row r="49" spans="1:9" ht="25.5" x14ac:dyDescent="0.25">
      <c r="A49" s="14"/>
      <c r="B49" s="38" t="s">
        <v>4</v>
      </c>
      <c r="C49" s="39">
        <f>+C46</f>
        <v>326586302</v>
      </c>
      <c r="D49" s="39">
        <f>+D46</f>
        <v>0</v>
      </c>
      <c r="E49" s="39">
        <f>+E46</f>
        <v>0</v>
      </c>
      <c r="F49" s="40"/>
      <c r="G49" s="7"/>
      <c r="H49" s="8"/>
      <c r="I49" s="8"/>
    </row>
    <row r="50" spans="1:9" x14ac:dyDescent="0.25">
      <c r="A50" s="22"/>
      <c r="B50" s="38"/>
      <c r="C50" s="32"/>
      <c r="D50" s="32"/>
      <c r="E50" s="32"/>
      <c r="F50" s="22"/>
      <c r="G50" s="35"/>
      <c r="H50" s="35"/>
      <c r="I50" s="35"/>
    </row>
    <row r="51" spans="1:9" x14ac:dyDescent="0.25">
      <c r="A51" s="16" t="s">
        <v>33</v>
      </c>
      <c r="B51" s="25" t="s">
        <v>34</v>
      </c>
      <c r="C51" s="26">
        <f>+'[1]NI-San'!N404+'[1]NI-San'!N1619+'[1]NI-San'!N1743</f>
        <v>413346925</v>
      </c>
      <c r="D51" s="26">
        <f>+'[1]NI-San'!O404+'[1]NI-San'!O1619+'[1]NI-San'!O1743</f>
        <v>412727143</v>
      </c>
      <c r="E51" s="26">
        <f>+'[1]NI-San'!R404+'[1]NI-San'!R1619+'[1]NI-San'!R1743</f>
        <v>104665093</v>
      </c>
      <c r="F51" s="27"/>
      <c r="G51" s="5">
        <f>IF(C52=0,0,+C51/C52)</f>
        <v>1.2656590998112345</v>
      </c>
      <c r="H51" s="5">
        <f>IF(D52=0,0,+D51/D52)</f>
        <v>0</v>
      </c>
      <c r="I51" s="5">
        <f>IF(E52=0,0,+E51/E52)</f>
        <v>0</v>
      </c>
    </row>
    <row r="52" spans="1:9" ht="25.5" x14ac:dyDescent="0.25">
      <c r="A52" s="17"/>
      <c r="B52" s="28" t="s">
        <v>4</v>
      </c>
      <c r="C52" s="29">
        <f>+C46</f>
        <v>326586302</v>
      </c>
      <c r="D52" s="29">
        <f>+D46</f>
        <v>0</v>
      </c>
      <c r="E52" s="29">
        <f>+E46</f>
        <v>0</v>
      </c>
      <c r="F52" s="30"/>
      <c r="G52" s="6"/>
      <c r="H52" s="6"/>
      <c r="I52" s="6"/>
    </row>
    <row r="53" spans="1:9" x14ac:dyDescent="0.25">
      <c r="A53" s="22"/>
      <c r="B53" s="31"/>
      <c r="C53" s="32"/>
      <c r="D53" s="32"/>
      <c r="E53" s="32"/>
      <c r="F53" s="22"/>
      <c r="G53" s="35"/>
      <c r="H53" s="35"/>
      <c r="I53" s="35"/>
    </row>
    <row r="54" spans="1:9" x14ac:dyDescent="0.25">
      <c r="A54" s="16" t="s">
        <v>35</v>
      </c>
      <c r="B54" s="25" t="s">
        <v>34</v>
      </c>
      <c r="C54" s="26">
        <f>+C51</f>
        <v>413346925</v>
      </c>
      <c r="D54" s="26">
        <f>+D51</f>
        <v>412727143</v>
      </c>
      <c r="E54" s="26">
        <f>+E51</f>
        <v>104665093</v>
      </c>
      <c r="F54" s="27"/>
      <c r="G54" s="5">
        <f>IF(C55=0,0,+C54/C55)</f>
        <v>1.0319136711900996</v>
      </c>
      <c r="H54" s="5">
        <f>IF(D55=0,0,+D54/D55)</f>
        <v>1.0314891786306752</v>
      </c>
      <c r="I54" s="5">
        <f>IF(E55=0,0,+E54/E55)</f>
        <v>1.0310290865887335</v>
      </c>
    </row>
    <row r="55" spans="1:9" ht="25.5" x14ac:dyDescent="0.25">
      <c r="A55" s="17"/>
      <c r="B55" s="28" t="s">
        <v>36</v>
      </c>
      <c r="C55" s="29">
        <f>+'[1]NI-San'!N1760</f>
        <v>400563474</v>
      </c>
      <c r="D55" s="29">
        <f>+'[1]NI-San'!O1760</f>
        <v>400127458</v>
      </c>
      <c r="E55" s="29">
        <f>+'[1]NI-San'!R1760</f>
        <v>101515170</v>
      </c>
      <c r="F55" s="30"/>
      <c r="G55" s="6"/>
      <c r="H55" s="6"/>
      <c r="I55" s="6"/>
    </row>
    <row r="56" spans="1:9" x14ac:dyDescent="0.25">
      <c r="A56" s="22"/>
      <c r="B56" s="22"/>
      <c r="C56" s="22"/>
      <c r="D56" s="22"/>
      <c r="E56" s="22"/>
      <c r="F56" s="22"/>
      <c r="G56" s="35"/>
      <c r="H56" s="35"/>
      <c r="I56" s="35"/>
    </row>
    <row r="57" spans="1:9" x14ac:dyDescent="0.25">
      <c r="A57" s="16" t="s">
        <v>37</v>
      </c>
      <c r="B57" s="25" t="s">
        <v>38</v>
      </c>
      <c r="C57" s="34">
        <f ca="1">[1]SKASST_TOT!C$37</f>
        <v>71790469</v>
      </c>
      <c r="D57" s="34">
        <f ca="1">[1]SKASST_TOT!D$37</f>
        <v>73578113</v>
      </c>
      <c r="E57" s="34">
        <f ca="1">[1]SKASST_TOT!E$37</f>
        <v>1787644</v>
      </c>
      <c r="F57" s="27"/>
      <c r="G57" s="5">
        <f>IF(C58=0,0,+C57/C58)</f>
        <v>0</v>
      </c>
      <c r="H57" s="5">
        <f>IF(D58=0,0,+D57/D58)</f>
        <v>0</v>
      </c>
      <c r="I57" s="5">
        <f>IF(E58=0,0,+E57/E58)</f>
        <v>0</v>
      </c>
    </row>
    <row r="58" spans="1:9" ht="25.5" x14ac:dyDescent="0.25">
      <c r="A58" s="17"/>
      <c r="B58" s="28" t="s">
        <v>4</v>
      </c>
      <c r="C58" s="29">
        <f>+'[1]NI-San'!N1763</f>
        <v>0</v>
      </c>
      <c r="D58" s="29">
        <f>+'[1]NI-San'!O1763</f>
        <v>0</v>
      </c>
      <c r="E58" s="29">
        <f>+'[1]NI-San'!R1763</f>
        <v>0</v>
      </c>
      <c r="F58" s="30"/>
      <c r="G58" s="6"/>
      <c r="H58" s="6"/>
      <c r="I58" s="6"/>
    </row>
    <row r="59" spans="1:9" x14ac:dyDescent="0.25">
      <c r="A59" s="22"/>
      <c r="B59" s="53"/>
      <c r="C59" s="22"/>
      <c r="D59" s="22"/>
      <c r="E59" s="22"/>
      <c r="F59" s="22"/>
      <c r="G59" s="22"/>
      <c r="H59" s="22"/>
      <c r="I59" s="22"/>
    </row>
    <row r="60" spans="1:9" x14ac:dyDescent="0.25">
      <c r="A60" s="22" t="s">
        <v>39</v>
      </c>
      <c r="B60" s="22"/>
      <c r="C60" s="22"/>
      <c r="D60" s="22"/>
      <c r="E60" s="22"/>
      <c r="F60" s="22"/>
      <c r="G60" s="22"/>
      <c r="H60" s="22"/>
      <c r="I60" s="22"/>
    </row>
    <row r="61" spans="1:9" x14ac:dyDescent="0.25">
      <c r="A61" s="56" t="s">
        <v>40</v>
      </c>
      <c r="B61" s="56"/>
      <c r="C61" s="56"/>
      <c r="D61" s="56"/>
      <c r="E61" s="56"/>
      <c r="F61" s="56"/>
      <c r="G61" s="56"/>
      <c r="H61" s="56"/>
      <c r="I61" s="56"/>
    </row>
    <row r="62" spans="1:9" x14ac:dyDescent="0.25">
      <c r="A62" s="56" t="s">
        <v>41</v>
      </c>
      <c r="B62" s="56"/>
      <c r="C62" s="56"/>
      <c r="D62" s="56"/>
      <c r="E62" s="56"/>
      <c r="F62" s="56"/>
      <c r="G62" s="56"/>
      <c r="H62" s="56"/>
      <c r="I62" s="56"/>
    </row>
    <row r="63" spans="1:9" x14ac:dyDescent="0.25">
      <c r="A63" s="56" t="s">
        <v>42</v>
      </c>
      <c r="B63" s="56"/>
      <c r="C63" s="56"/>
      <c r="D63" s="56"/>
      <c r="E63" s="56"/>
      <c r="F63" s="56"/>
      <c r="G63" s="56"/>
      <c r="H63" s="56"/>
      <c r="I63" s="56"/>
    </row>
    <row r="64" spans="1:9" x14ac:dyDescent="0.25">
      <c r="A64" s="56" t="s">
        <v>43</v>
      </c>
      <c r="B64" s="56"/>
      <c r="C64" s="56"/>
      <c r="D64" s="56"/>
      <c r="E64" s="56"/>
      <c r="F64" s="56"/>
      <c r="G64" s="56"/>
      <c r="H64" s="56"/>
      <c r="I64" s="56"/>
    </row>
    <row r="65" spans="1:9" x14ac:dyDescent="0.25">
      <c r="A65" s="56" t="s">
        <v>44</v>
      </c>
      <c r="B65" s="56"/>
      <c r="C65" s="56"/>
      <c r="D65" s="56"/>
      <c r="E65" s="56"/>
      <c r="F65" s="56"/>
      <c r="G65" s="56"/>
      <c r="H65" s="56"/>
      <c r="I65" s="56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ASST Brianza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 Genio Matteo</dc:creator>
  <cp:lastModifiedBy>Del Genio Matteo</cp:lastModifiedBy>
  <dcterms:created xsi:type="dcterms:W3CDTF">2025-03-14T09:52:56Z</dcterms:created>
  <dcterms:modified xsi:type="dcterms:W3CDTF">2025-03-14T09:53:53Z</dcterms:modified>
</cp:coreProperties>
</file>